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160" windowHeight="8316"/>
  </bookViews>
  <sheets>
    <sheet name="108.107用電用水 (11)" sheetId="1" r:id="rId1"/>
  </sheets>
  <calcPr calcId="152511"/>
</workbook>
</file>

<file path=xl/calcChain.xml><?xml version="1.0" encoding="utf-8"?>
<calcChain xmlns="http://schemas.openxmlformats.org/spreadsheetml/2006/main">
  <c r="M15" i="1" l="1"/>
  <c r="M16" i="1" s="1"/>
  <c r="K15" i="1"/>
  <c r="L16" i="1" s="1"/>
  <c r="J15" i="1"/>
  <c r="J16" i="1" s="1"/>
  <c r="F15" i="1"/>
  <c r="F16" i="1" s="1"/>
  <c r="E15" i="1"/>
  <c r="E16" i="1" s="1"/>
  <c r="C15" i="1"/>
  <c r="B15" i="1"/>
  <c r="B16" i="1" s="1"/>
  <c r="N14" i="1"/>
  <c r="O14" i="1" s="1"/>
  <c r="D14" i="1"/>
  <c r="N13" i="1"/>
  <c r="O13" i="1" s="1"/>
  <c r="D13" i="1"/>
  <c r="O12" i="1"/>
  <c r="N12" i="1"/>
  <c r="I12" i="1"/>
  <c r="H12" i="1"/>
  <c r="G12" i="1"/>
  <c r="D12" i="1"/>
  <c r="N11" i="1"/>
  <c r="O11" i="1" s="1"/>
  <c r="I11" i="1"/>
  <c r="H11" i="1"/>
  <c r="G11" i="1"/>
  <c r="D11" i="1"/>
  <c r="N10" i="1"/>
  <c r="O10" i="1" s="1"/>
  <c r="I10" i="1"/>
  <c r="H10" i="1"/>
  <c r="G10" i="1"/>
  <c r="D10" i="1"/>
  <c r="N9" i="1"/>
  <c r="O9" i="1" s="1"/>
  <c r="I9" i="1"/>
  <c r="H9" i="1"/>
  <c r="G9" i="1"/>
  <c r="D9" i="1"/>
  <c r="N8" i="1"/>
  <c r="O8" i="1" s="1"/>
  <c r="I8" i="1"/>
  <c r="H8" i="1"/>
  <c r="G8" i="1"/>
  <c r="D8" i="1"/>
  <c r="N7" i="1"/>
  <c r="O7" i="1" s="1"/>
  <c r="I7" i="1"/>
  <c r="H7" i="1"/>
  <c r="G7" i="1"/>
  <c r="D7" i="1"/>
  <c r="N6" i="1"/>
  <c r="O6" i="1" s="1"/>
  <c r="I6" i="1"/>
  <c r="H6" i="1"/>
  <c r="G6" i="1"/>
  <c r="D6" i="1"/>
  <c r="N5" i="1"/>
  <c r="O5" i="1" s="1"/>
  <c r="I5" i="1"/>
  <c r="H5" i="1"/>
  <c r="G5" i="1"/>
  <c r="D5" i="1"/>
  <c r="N4" i="1"/>
  <c r="O4" i="1" s="1"/>
  <c r="I4" i="1"/>
  <c r="H4" i="1"/>
  <c r="G4" i="1"/>
  <c r="D4" i="1"/>
  <c r="N3" i="1"/>
  <c r="N15" i="1" s="1"/>
  <c r="N16" i="1" s="1"/>
  <c r="I3" i="1"/>
  <c r="H3" i="1"/>
  <c r="G3" i="1"/>
  <c r="D3" i="1"/>
  <c r="H15" i="1" l="1"/>
  <c r="H16" i="1" s="1"/>
  <c r="D16" i="1"/>
  <c r="C16" i="1"/>
  <c r="I15" i="1"/>
  <c r="I16" i="1" s="1"/>
  <c r="D15" i="1"/>
  <c r="G16" i="1"/>
  <c r="K16" i="1"/>
  <c r="G15" i="1"/>
  <c r="O3" i="1"/>
  <c r="O15" i="1" s="1"/>
  <c r="O16" i="1" s="1"/>
</calcChain>
</file>

<file path=xl/sharedStrings.xml><?xml version="1.0" encoding="utf-8"?>
<sst xmlns="http://schemas.openxmlformats.org/spreadsheetml/2006/main" count="32" uniqueCount="31">
  <si>
    <t>108及107學年同月份用電度數及費用比較</t>
    <phoneticPr fontId="2" type="noConversion"/>
  </si>
  <si>
    <t>月份</t>
    <phoneticPr fontId="2" type="noConversion"/>
  </si>
  <si>
    <t>107用電度數</t>
    <phoneticPr fontId="2" type="noConversion"/>
  </si>
  <si>
    <t>107用電金額</t>
    <phoneticPr fontId="2" type="noConversion"/>
  </si>
  <si>
    <t>每度用電單價</t>
    <phoneticPr fontId="2" type="noConversion"/>
  </si>
  <si>
    <t>108用電度數</t>
    <phoneticPr fontId="2" type="noConversion"/>
  </si>
  <si>
    <t>108用電金額</t>
    <phoneticPr fontId="2" type="noConversion"/>
  </si>
  <si>
    <t>108較107學年度同期用電度數比較</t>
    <phoneticPr fontId="2" type="noConversion"/>
  </si>
  <si>
    <t>108較107學年度同期用電費用比較</t>
    <phoneticPr fontId="2" type="noConversion"/>
  </si>
  <si>
    <t>108自來水用度</t>
    <phoneticPr fontId="2" type="noConversion"/>
  </si>
  <si>
    <t>108自來水費用</t>
    <phoneticPr fontId="2" type="noConversion"/>
  </si>
  <si>
    <t>每度用水單價</t>
    <phoneticPr fontId="2" type="noConversion"/>
  </si>
  <si>
    <t>108水電費收入</t>
    <phoneticPr fontId="2" type="noConversion"/>
  </si>
  <si>
    <t>108實際支出水電費金額（預算金額45,000,000）</t>
    <phoneticPr fontId="2" type="noConversion"/>
  </si>
  <si>
    <t>108實際支出水電費執行率</t>
    <phoneticPr fontId="2" type="noConversion"/>
  </si>
  <si>
    <t>8月</t>
    <phoneticPr fontId="2" type="noConversion"/>
  </si>
  <si>
    <t>9月</t>
    <phoneticPr fontId="2" type="noConversion"/>
  </si>
  <si>
    <t>10月</t>
  </si>
  <si>
    <t>11月</t>
  </si>
  <si>
    <t>12月</t>
  </si>
  <si>
    <t>1月</t>
    <phoneticPr fontId="2" type="noConversion"/>
  </si>
  <si>
    <t>2月</t>
    <phoneticPr fontId="2" type="noConversion"/>
  </si>
  <si>
    <t>3月</t>
  </si>
  <si>
    <t>4月</t>
  </si>
  <si>
    <t>5月</t>
  </si>
  <si>
    <t>6月</t>
  </si>
  <si>
    <t>7月</t>
  </si>
  <si>
    <t>合計</t>
    <phoneticPr fontId="2" type="noConversion"/>
  </si>
  <si>
    <t>平均</t>
    <phoneticPr fontId="2" type="noConversion"/>
  </si>
  <si>
    <r>
      <t>本校尚須負担</t>
    </r>
    <r>
      <rPr>
        <u/>
        <sz val="20"/>
        <rFont val="新細明體"/>
        <family val="1"/>
        <charset val="136"/>
      </rPr>
      <t>各電氣室受電設備</t>
    </r>
    <r>
      <rPr>
        <sz val="20"/>
        <rFont val="新細明體"/>
        <family val="1"/>
        <charset val="136"/>
      </rPr>
      <t>及與各用戶間之</t>
    </r>
    <r>
      <rPr>
        <u/>
        <sz val="20"/>
        <rFont val="新細明體"/>
        <family val="1"/>
        <charset val="136"/>
      </rPr>
      <t>輸配電線路</t>
    </r>
    <r>
      <rPr>
        <sz val="20"/>
        <rFont val="新細明體"/>
        <family val="1"/>
        <charset val="136"/>
      </rPr>
      <t>之</t>
    </r>
    <r>
      <rPr>
        <u/>
        <sz val="20"/>
        <rFont val="新細明體"/>
        <family val="1"/>
        <charset val="136"/>
      </rPr>
      <t>建置和維護</t>
    </r>
    <r>
      <rPr>
        <sz val="20"/>
        <rFont val="新細明體"/>
        <family val="1"/>
        <charset val="136"/>
      </rPr>
      <t>及</t>
    </r>
    <r>
      <rPr>
        <u/>
        <sz val="20"/>
        <rFont val="新細明體"/>
        <family val="1"/>
        <charset val="136"/>
      </rPr>
      <t>人事管理費用</t>
    </r>
    <phoneticPr fontId="2" type="noConversion"/>
  </si>
  <si>
    <t>汰換T8為LED燈具約2萬盞106年7月施工12月完工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</si>
</sst>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0.00_);[Red]\(0.00\)"/>
    <numFmt numFmtId="178" formatCode="#,##0_ "/>
    <numFmt numFmtId="179" formatCode="#,##0.00_ "/>
  </numFmts>
  <fonts count="6"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u/>
      <sz val="2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2" borderId="0" xfId="0" applyFont="1" applyFill="1">
      <alignment vertical="center"/>
    </xf>
    <xf numFmtId="10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9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2" borderId="2" xfId="0" applyNumberFormat="1" applyFont="1" applyFill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4" borderId="2" xfId="0" applyNumberFormat="1" applyFont="1" applyFill="1" applyBorder="1">
      <alignment vertical="center"/>
    </xf>
    <xf numFmtId="179" fontId="3" fillId="4" borderId="2" xfId="0" applyNumberFormat="1" applyFont="1" applyFill="1" applyBorder="1" applyAlignment="1">
      <alignment horizontal="right" vertical="center"/>
    </xf>
    <xf numFmtId="178" fontId="3" fillId="4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>
      <alignment vertical="center"/>
    </xf>
    <xf numFmtId="178" fontId="3" fillId="3" borderId="4" xfId="0" applyNumberFormat="1" applyFont="1" applyFill="1" applyBorder="1">
      <alignment vertical="center"/>
    </xf>
    <xf numFmtId="10" fontId="3" fillId="0" borderId="2" xfId="0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8" fontId="3" fillId="2" borderId="2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Normal="100" workbookViewId="0">
      <selection activeCell="O16" sqref="O16"/>
    </sheetView>
  </sheetViews>
  <sheetFormatPr defaultColWidth="14.77734375" defaultRowHeight="19.8"/>
  <cols>
    <col min="1" max="1" width="5" style="2" customWidth="1"/>
    <col min="2" max="2" width="12.6640625" style="2" customWidth="1"/>
    <col min="3" max="3" width="12.44140625" style="2" customWidth="1"/>
    <col min="4" max="4" width="5.77734375" style="2" customWidth="1"/>
    <col min="5" max="5" width="12.44140625" style="3" customWidth="1"/>
    <col min="6" max="6" width="12.6640625" style="3" customWidth="1"/>
    <col min="7" max="7" width="5.77734375" style="4" customWidth="1"/>
    <col min="8" max="8" width="11.77734375" style="5" customWidth="1"/>
    <col min="9" max="9" width="12.109375" style="6" customWidth="1"/>
    <col min="10" max="10" width="9.44140625" style="6" customWidth="1"/>
    <col min="11" max="11" width="11.21875" style="2" customWidth="1"/>
    <col min="12" max="12" width="7.109375" style="4" hidden="1" customWidth="1"/>
    <col min="13" max="13" width="12.5546875" style="5" customWidth="1"/>
    <col min="14" max="14" width="12.44140625" style="3" customWidth="1"/>
    <col min="15" max="15" width="9.77734375" style="7" customWidth="1"/>
    <col min="16" max="16384" width="14.77734375" style="2"/>
  </cols>
  <sheetData>
    <row r="1" spans="1:15" ht="28.2">
      <c r="A1" s="1" t="s">
        <v>0</v>
      </c>
    </row>
    <row r="2" spans="1:15" ht="118.8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4</v>
      </c>
      <c r="H2" s="11" t="s">
        <v>7</v>
      </c>
      <c r="I2" s="11" t="s">
        <v>8</v>
      </c>
      <c r="J2" s="9" t="s">
        <v>9</v>
      </c>
      <c r="K2" s="9" t="s">
        <v>10</v>
      </c>
      <c r="L2" s="10" t="s">
        <v>11</v>
      </c>
      <c r="M2" s="12" t="s">
        <v>12</v>
      </c>
      <c r="N2" s="13" t="s">
        <v>13</v>
      </c>
      <c r="O2" s="14" t="s">
        <v>14</v>
      </c>
    </row>
    <row r="3" spans="1:15">
      <c r="A3" s="15" t="s">
        <v>15</v>
      </c>
      <c r="B3" s="16">
        <v>1725880</v>
      </c>
      <c r="C3" s="16">
        <v>5820481</v>
      </c>
      <c r="D3" s="17">
        <f t="shared" ref="D3:D12" si="0">C3/B3</f>
        <v>3.3724714348622151</v>
      </c>
      <c r="E3" s="16">
        <v>1752520</v>
      </c>
      <c r="F3" s="16">
        <v>6029720</v>
      </c>
      <c r="G3" s="17">
        <f t="shared" ref="G3:G12" si="1">F3/E3</f>
        <v>3.4405998219706482</v>
      </c>
      <c r="H3" s="18">
        <f t="shared" ref="H3:I12" si="2">E3-B3</f>
        <v>26640</v>
      </c>
      <c r="I3" s="19">
        <f t="shared" si="2"/>
        <v>209239</v>
      </c>
      <c r="J3" s="19">
        <v>15914</v>
      </c>
      <c r="K3" s="20">
        <v>203805</v>
      </c>
      <c r="L3" s="21"/>
      <c r="M3" s="22">
        <v>2007365</v>
      </c>
      <c r="N3" s="16">
        <f t="shared" ref="N3:N14" si="3">F3+K3-M3</f>
        <v>4226160</v>
      </c>
      <c r="O3" s="14">
        <f>N3/45000000</f>
        <v>9.391466666666666E-2</v>
      </c>
    </row>
    <row r="4" spans="1:15">
      <c r="A4" s="15" t="s">
        <v>16</v>
      </c>
      <c r="B4" s="16">
        <v>1640080</v>
      </c>
      <c r="C4" s="16">
        <v>5687558</v>
      </c>
      <c r="D4" s="17">
        <f t="shared" si="0"/>
        <v>3.4678540071216037</v>
      </c>
      <c r="E4" s="16">
        <v>1653120</v>
      </c>
      <c r="F4" s="16">
        <v>5682997</v>
      </c>
      <c r="G4" s="17">
        <f t="shared" si="1"/>
        <v>3.437740151955091</v>
      </c>
      <c r="H4" s="18">
        <f t="shared" si="2"/>
        <v>13040</v>
      </c>
      <c r="I4" s="19">
        <f t="shared" si="2"/>
        <v>-4561</v>
      </c>
      <c r="J4" s="19">
        <v>9940</v>
      </c>
      <c r="K4" s="20">
        <v>128464</v>
      </c>
      <c r="L4" s="21"/>
      <c r="M4" s="22">
        <v>2007366</v>
      </c>
      <c r="N4" s="16">
        <f t="shared" si="3"/>
        <v>3804095</v>
      </c>
      <c r="O4" s="14">
        <f>N4/45000000</f>
        <v>8.4535444444444441E-2</v>
      </c>
    </row>
    <row r="5" spans="1:15">
      <c r="A5" s="15" t="s">
        <v>17</v>
      </c>
      <c r="B5" s="16">
        <v>2240720</v>
      </c>
      <c r="C5" s="16">
        <v>7287261</v>
      </c>
      <c r="D5" s="17">
        <f t="shared" si="0"/>
        <v>3.2521961690885073</v>
      </c>
      <c r="E5" s="16">
        <v>2210520</v>
      </c>
      <c r="F5" s="16">
        <v>7352653</v>
      </c>
      <c r="G5" s="17">
        <f t="shared" si="1"/>
        <v>3.3262096701228669</v>
      </c>
      <c r="H5" s="18">
        <f t="shared" si="2"/>
        <v>-30200</v>
      </c>
      <c r="I5" s="19">
        <f t="shared" si="2"/>
        <v>65392</v>
      </c>
      <c r="J5" s="19">
        <v>16146</v>
      </c>
      <c r="K5" s="20">
        <v>206741</v>
      </c>
      <c r="L5" s="21"/>
      <c r="M5" s="22">
        <v>2041621</v>
      </c>
      <c r="N5" s="16">
        <f t="shared" si="3"/>
        <v>5517773</v>
      </c>
      <c r="O5" s="14">
        <f t="shared" ref="O5:O14" si="4">N5/48000000</f>
        <v>0.11495360416666667</v>
      </c>
    </row>
    <row r="6" spans="1:15">
      <c r="A6" s="15" t="s">
        <v>18</v>
      </c>
      <c r="B6" s="16">
        <v>1965840</v>
      </c>
      <c r="C6" s="16">
        <v>5165122</v>
      </c>
      <c r="D6" s="17">
        <f t="shared" si="0"/>
        <v>2.6274376348024253</v>
      </c>
      <c r="E6" s="16">
        <v>2052560</v>
      </c>
      <c r="F6" s="16">
        <v>5406073</v>
      </c>
      <c r="G6" s="17">
        <f t="shared" si="1"/>
        <v>2.6338197178158009</v>
      </c>
      <c r="H6" s="18">
        <f t="shared" si="2"/>
        <v>86720</v>
      </c>
      <c r="I6" s="19">
        <f t="shared" si="2"/>
        <v>240951</v>
      </c>
      <c r="J6" s="19">
        <v>10725</v>
      </c>
      <c r="K6" s="5">
        <v>138395</v>
      </c>
      <c r="L6" s="21"/>
      <c r="M6" s="22">
        <v>2041620</v>
      </c>
      <c r="N6" s="16">
        <f t="shared" si="3"/>
        <v>3502848</v>
      </c>
      <c r="O6" s="14">
        <f t="shared" si="4"/>
        <v>7.2975999999999999E-2</v>
      </c>
    </row>
    <row r="7" spans="1:15">
      <c r="A7" s="15" t="s">
        <v>19</v>
      </c>
      <c r="B7" s="16">
        <v>1797440</v>
      </c>
      <c r="C7" s="16">
        <v>4817389</v>
      </c>
      <c r="D7" s="17">
        <f t="shared" si="0"/>
        <v>2.6801389754317251</v>
      </c>
      <c r="E7" s="16">
        <v>1622840</v>
      </c>
      <c r="F7" s="16">
        <v>4393462</v>
      </c>
      <c r="G7" s="17">
        <f t="shared" si="1"/>
        <v>2.7072675063468981</v>
      </c>
      <c r="H7" s="19">
        <f t="shared" si="2"/>
        <v>-174600</v>
      </c>
      <c r="I7" s="19">
        <f t="shared" si="2"/>
        <v>-423927</v>
      </c>
      <c r="J7" s="19">
        <v>13076</v>
      </c>
      <c r="K7" s="20">
        <v>167904</v>
      </c>
      <c r="L7" s="21"/>
      <c r="M7" s="22">
        <v>1253354</v>
      </c>
      <c r="N7" s="16">
        <f t="shared" si="3"/>
        <v>3308012</v>
      </c>
      <c r="O7" s="14">
        <f t="shared" si="4"/>
        <v>6.8916916666666661E-2</v>
      </c>
    </row>
    <row r="8" spans="1:15">
      <c r="A8" s="15" t="s">
        <v>20</v>
      </c>
      <c r="B8" s="16">
        <v>1625680</v>
      </c>
      <c r="C8" s="16">
        <v>4324990</v>
      </c>
      <c r="D8" s="17">
        <f t="shared" si="0"/>
        <v>2.6604190246542987</v>
      </c>
      <c r="E8" s="16">
        <v>1532880</v>
      </c>
      <c r="F8" s="16">
        <v>4171008</v>
      </c>
      <c r="G8" s="17">
        <f t="shared" si="1"/>
        <v>2.7210270862689838</v>
      </c>
      <c r="H8" s="19">
        <f t="shared" si="2"/>
        <v>-92800</v>
      </c>
      <c r="I8" s="19">
        <f t="shared" si="2"/>
        <v>-153982</v>
      </c>
      <c r="J8" s="19">
        <v>8769</v>
      </c>
      <c r="K8" s="18">
        <v>113653</v>
      </c>
      <c r="L8" s="21"/>
      <c r="M8" s="22">
        <v>1253354</v>
      </c>
      <c r="N8" s="16">
        <f t="shared" si="3"/>
        <v>3031307</v>
      </c>
      <c r="O8" s="14">
        <f t="shared" si="4"/>
        <v>6.3152229166666671E-2</v>
      </c>
    </row>
    <row r="9" spans="1:15">
      <c r="A9" s="15" t="s">
        <v>21</v>
      </c>
      <c r="B9" s="16">
        <v>1277240</v>
      </c>
      <c r="C9" s="16">
        <v>3598371</v>
      </c>
      <c r="D9" s="17">
        <f t="shared" si="0"/>
        <v>2.8173021515142027</v>
      </c>
      <c r="E9" s="16">
        <v>1155280</v>
      </c>
      <c r="F9" s="16">
        <v>3215808</v>
      </c>
      <c r="G9" s="17">
        <f t="shared" si="1"/>
        <v>2.7835745446991207</v>
      </c>
      <c r="H9" s="19">
        <f t="shared" si="2"/>
        <v>-121960</v>
      </c>
      <c r="I9" s="19">
        <f t="shared" si="2"/>
        <v>-382563</v>
      </c>
      <c r="J9" s="23">
        <v>10516</v>
      </c>
      <c r="K9" s="24">
        <v>135523</v>
      </c>
      <c r="L9" s="21"/>
      <c r="M9" s="22">
        <v>931472</v>
      </c>
      <c r="N9" s="16">
        <f t="shared" si="3"/>
        <v>2419859</v>
      </c>
      <c r="O9" s="14">
        <f t="shared" si="4"/>
        <v>5.0413729166666664E-2</v>
      </c>
    </row>
    <row r="10" spans="1:15">
      <c r="A10" s="15" t="s">
        <v>22</v>
      </c>
      <c r="B10" s="16">
        <v>1073840</v>
      </c>
      <c r="C10" s="16">
        <v>3039317</v>
      </c>
      <c r="D10" s="17">
        <f t="shared" si="0"/>
        <v>2.8303257468524174</v>
      </c>
      <c r="E10" s="16">
        <v>943920</v>
      </c>
      <c r="F10" s="16">
        <v>2879033</v>
      </c>
      <c r="G10" s="17">
        <f t="shared" si="1"/>
        <v>3.0500815747097212</v>
      </c>
      <c r="H10" s="18">
        <f t="shared" si="2"/>
        <v>-129920</v>
      </c>
      <c r="I10" s="19">
        <f t="shared" si="2"/>
        <v>-160284</v>
      </c>
      <c r="J10" s="23">
        <v>13205</v>
      </c>
      <c r="K10" s="24">
        <v>169769</v>
      </c>
      <c r="L10" s="21"/>
      <c r="M10" s="22">
        <v>931473</v>
      </c>
      <c r="N10" s="16">
        <f t="shared" si="3"/>
        <v>2117329</v>
      </c>
      <c r="O10" s="14">
        <f t="shared" si="4"/>
        <v>4.4111020833333334E-2</v>
      </c>
    </row>
    <row r="11" spans="1:15">
      <c r="A11" s="15" t="s">
        <v>23</v>
      </c>
      <c r="B11" s="16">
        <v>1610720</v>
      </c>
      <c r="C11" s="16">
        <v>4315177</v>
      </c>
      <c r="D11" s="17">
        <f t="shared" si="0"/>
        <v>2.6790360832422766</v>
      </c>
      <c r="E11" s="16">
        <v>1503160</v>
      </c>
      <c r="F11" s="16">
        <v>4136580</v>
      </c>
      <c r="G11" s="17">
        <f t="shared" si="1"/>
        <v>2.7519226163548791</v>
      </c>
      <c r="H11" s="19">
        <f t="shared" si="2"/>
        <v>-107560</v>
      </c>
      <c r="I11" s="19">
        <f t="shared" si="2"/>
        <v>-178597</v>
      </c>
      <c r="J11" s="19">
        <v>19142</v>
      </c>
      <c r="K11" s="20">
        <v>244641</v>
      </c>
      <c r="L11" s="21"/>
      <c r="M11" s="22"/>
      <c r="N11" s="16">
        <f t="shared" si="3"/>
        <v>4381221</v>
      </c>
      <c r="O11" s="14">
        <f t="shared" si="4"/>
        <v>9.1275437500000001E-2</v>
      </c>
    </row>
    <row r="12" spans="1:15">
      <c r="A12" s="15" t="s">
        <v>24</v>
      </c>
      <c r="B12" s="16">
        <v>1883880</v>
      </c>
      <c r="C12" s="16">
        <v>4932804</v>
      </c>
      <c r="D12" s="17">
        <f t="shared" si="0"/>
        <v>2.6184279253455633</v>
      </c>
      <c r="E12" s="16">
        <v>1493080</v>
      </c>
      <c r="F12" s="16">
        <v>4122328</v>
      </c>
      <c r="G12" s="17">
        <f t="shared" si="1"/>
        <v>2.7609558764433251</v>
      </c>
      <c r="H12" s="19">
        <f t="shared" si="2"/>
        <v>-390800</v>
      </c>
      <c r="I12" s="19">
        <f t="shared" si="2"/>
        <v>-810476</v>
      </c>
      <c r="J12" s="23"/>
      <c r="K12" s="20"/>
      <c r="L12" s="21"/>
      <c r="M12" s="22"/>
      <c r="N12" s="16">
        <f t="shared" si="3"/>
        <v>4122328</v>
      </c>
      <c r="O12" s="14">
        <f t="shared" si="4"/>
        <v>8.5881833333333338E-2</v>
      </c>
    </row>
    <row r="13" spans="1:15">
      <c r="A13" s="15" t="s">
        <v>25</v>
      </c>
      <c r="B13" s="16">
        <v>2181400</v>
      </c>
      <c r="C13" s="16">
        <v>5646358</v>
      </c>
      <c r="D13" s="17">
        <f>C13/B13</f>
        <v>2.5884101952874299</v>
      </c>
      <c r="E13" s="16"/>
      <c r="F13" s="16"/>
      <c r="G13" s="17"/>
      <c r="H13" s="19"/>
      <c r="I13" s="19"/>
      <c r="J13" s="19"/>
      <c r="K13" s="20"/>
      <c r="L13" s="21"/>
      <c r="M13" s="22"/>
      <c r="N13" s="16">
        <f t="shared" si="3"/>
        <v>0</v>
      </c>
      <c r="O13" s="14">
        <f t="shared" si="4"/>
        <v>0</v>
      </c>
    </row>
    <row r="14" spans="1:15">
      <c r="A14" s="15" t="s">
        <v>26</v>
      </c>
      <c r="B14" s="25">
        <v>2221680</v>
      </c>
      <c r="C14" s="25">
        <v>7157794</v>
      </c>
      <c r="D14" s="17">
        <f>C14/B14</f>
        <v>3.2217934175938927</v>
      </c>
      <c r="E14" s="25"/>
      <c r="F14" s="25"/>
      <c r="G14" s="26"/>
      <c r="H14" s="27"/>
      <c r="I14" s="27"/>
      <c r="J14" s="19"/>
      <c r="K14" s="20"/>
      <c r="L14" s="21"/>
      <c r="M14" s="22"/>
      <c r="N14" s="16">
        <f t="shared" si="3"/>
        <v>0</v>
      </c>
      <c r="O14" s="14">
        <f t="shared" si="4"/>
        <v>0</v>
      </c>
    </row>
    <row r="15" spans="1:15">
      <c r="A15" s="15" t="s">
        <v>27</v>
      </c>
      <c r="B15" s="28">
        <f>SUM(B3:B14)</f>
        <v>21244400</v>
      </c>
      <c r="C15" s="28">
        <f>SUM(C3:C14)</f>
        <v>61792622</v>
      </c>
      <c r="D15" s="17">
        <f>C15/B15</f>
        <v>2.9086546101560882</v>
      </c>
      <c r="E15" s="28">
        <f>SUM(E3:E14)</f>
        <v>15919880</v>
      </c>
      <c r="F15" s="28">
        <f>SUM(F3:F14)</f>
        <v>47389662</v>
      </c>
      <c r="G15" s="17">
        <f>F15/E15</f>
        <v>2.9767600007035231</v>
      </c>
      <c r="H15" s="29">
        <f>SUM(H3:H14)</f>
        <v>-921440</v>
      </c>
      <c r="I15" s="29">
        <f>SUM(I3:I14)</f>
        <v>-1598808</v>
      </c>
      <c r="J15" s="16">
        <f>SUM(J3:J14)</f>
        <v>117433</v>
      </c>
      <c r="K15" s="16">
        <f>SUM(K3:K14)</f>
        <v>1508895</v>
      </c>
      <c r="L15" s="16"/>
      <c r="M15" s="16">
        <f>SUM(M3:M14)</f>
        <v>12467625</v>
      </c>
      <c r="N15" s="16">
        <f>SUM(N3:N14)</f>
        <v>36430932</v>
      </c>
      <c r="O15" s="30">
        <f>SUM(O3:O14)</f>
        <v>0.77013088194444435</v>
      </c>
    </row>
    <row r="16" spans="1:15">
      <c r="A16" s="31" t="s">
        <v>28</v>
      </c>
      <c r="B16" s="32">
        <f>B15/12</f>
        <v>1770366.6666666667</v>
      </c>
      <c r="C16" s="32">
        <f>C15/12</f>
        <v>5149385.166666667</v>
      </c>
      <c r="D16" s="17">
        <f>C15/B15</f>
        <v>2.9086546101560882</v>
      </c>
      <c r="E16" s="32">
        <f>E15/10</f>
        <v>1591988</v>
      </c>
      <c r="F16" s="32">
        <f>F15/10</f>
        <v>4738966.2</v>
      </c>
      <c r="G16" s="17">
        <f>F15/E15</f>
        <v>2.9767600007035231</v>
      </c>
      <c r="H16" s="22">
        <f>H15/10</f>
        <v>-92144</v>
      </c>
      <c r="I16" s="33">
        <f>I15/10</f>
        <v>-159880.79999999999</v>
      </c>
      <c r="J16" s="16">
        <f>J15/9</f>
        <v>13048.111111111111</v>
      </c>
      <c r="K16" s="16">
        <f>K15/9</f>
        <v>167655</v>
      </c>
      <c r="L16" s="17">
        <f>K15/J15</f>
        <v>12.848986230446297</v>
      </c>
      <c r="M16" s="16">
        <f>M15/8</f>
        <v>1558453.125</v>
      </c>
      <c r="N16" s="16">
        <f>N15/10</f>
        <v>3643093.2</v>
      </c>
      <c r="O16" s="30">
        <f>O15/10</f>
        <v>7.701308819444444E-2</v>
      </c>
    </row>
    <row r="18" spans="1:4" ht="28.2">
      <c r="A18" s="1" t="s">
        <v>29</v>
      </c>
    </row>
    <row r="19" spans="1:4">
      <c r="D19" t="s">
        <v>30</v>
      </c>
    </row>
  </sheetData>
  <phoneticPr fontId="2" type="noConversion"/>
  <pageMargins left="0" right="0" top="0.74803149606299213" bottom="0.74803149606299213" header="0.31496062992125984" footer="0.31496062992125984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108.107用電用水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吳欣儒</dc:creator>
  <cp:lastModifiedBy>莊姿鈴</cp:lastModifiedBy>
  <dcterms:created xsi:type="dcterms:W3CDTF">2020-05-11T02:33:10Z</dcterms:created>
  <dcterms:modified xsi:type="dcterms:W3CDTF">2020-05-19T02:36:14Z</dcterms:modified>
</cp:coreProperties>
</file>