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0" windowWidth="18210" windowHeight="6580"/>
  </bookViews>
  <sheets>
    <sheet name="107.106用電用水 (10)" sheetId="1" r:id="rId1"/>
  </sheets>
  <calcPr calcId="145621"/>
</workbook>
</file>

<file path=xl/calcChain.xml><?xml version="1.0" encoding="utf-8"?>
<calcChain xmlns="http://schemas.openxmlformats.org/spreadsheetml/2006/main">
  <c r="L16" i="1" l="1"/>
  <c r="F16" i="1"/>
  <c r="C16" i="1"/>
  <c r="B16" i="1"/>
  <c r="O15" i="1"/>
  <c r="O16" i="1" s="1"/>
  <c r="M15" i="1"/>
  <c r="N16" i="1" s="1"/>
  <c r="L15" i="1"/>
  <c r="I15" i="1"/>
  <c r="I16" i="1" s="1"/>
  <c r="G15" i="1"/>
  <c r="H15" i="1" s="1"/>
  <c r="F15" i="1"/>
  <c r="E15" i="1"/>
  <c r="E16" i="1" s="1"/>
  <c r="C15" i="1"/>
  <c r="D15" i="1" s="1"/>
  <c r="B15" i="1"/>
  <c r="Q14" i="1"/>
  <c r="P14" i="1"/>
  <c r="K14" i="1"/>
  <c r="J14" i="1"/>
  <c r="H14" i="1"/>
  <c r="D14" i="1"/>
  <c r="P13" i="1"/>
  <c r="Q13" i="1" s="1"/>
  <c r="K13" i="1"/>
  <c r="J13" i="1"/>
  <c r="H13" i="1"/>
  <c r="D13" i="1"/>
  <c r="Q12" i="1"/>
  <c r="P12" i="1"/>
  <c r="K12" i="1"/>
  <c r="J12" i="1"/>
  <c r="H12" i="1"/>
  <c r="D12" i="1"/>
  <c r="Q11" i="1"/>
  <c r="P11" i="1"/>
  <c r="K11" i="1"/>
  <c r="J11" i="1"/>
  <c r="H11" i="1"/>
  <c r="D11" i="1"/>
  <c r="Q10" i="1"/>
  <c r="P10" i="1"/>
  <c r="K10" i="1"/>
  <c r="J10" i="1"/>
  <c r="H10" i="1"/>
  <c r="D10" i="1"/>
  <c r="P9" i="1"/>
  <c r="Q9" i="1" s="1"/>
  <c r="K9" i="1"/>
  <c r="J9" i="1"/>
  <c r="H9" i="1"/>
  <c r="D9" i="1"/>
  <c r="Q8" i="1"/>
  <c r="P8" i="1"/>
  <c r="K8" i="1"/>
  <c r="J8" i="1"/>
  <c r="H8" i="1"/>
  <c r="D8" i="1"/>
  <c r="Q7" i="1"/>
  <c r="P7" i="1"/>
  <c r="K7" i="1"/>
  <c r="J7" i="1"/>
  <c r="H7" i="1"/>
  <c r="D7" i="1"/>
  <c r="Q6" i="1"/>
  <c r="P6" i="1"/>
  <c r="K6" i="1"/>
  <c r="J6" i="1"/>
  <c r="H6" i="1"/>
  <c r="D6" i="1"/>
  <c r="P5" i="1"/>
  <c r="P15" i="1" s="1"/>
  <c r="P16" i="1" s="1"/>
  <c r="K5" i="1"/>
  <c r="J5" i="1"/>
  <c r="H5" i="1"/>
  <c r="D5" i="1"/>
  <c r="Q4" i="1"/>
  <c r="P4" i="1"/>
  <c r="K4" i="1"/>
  <c r="J4" i="1"/>
  <c r="J15" i="1" s="1"/>
  <c r="J16" i="1" s="1"/>
  <c r="H4" i="1"/>
  <c r="D4" i="1"/>
  <c r="Q3" i="1"/>
  <c r="P3" i="1"/>
  <c r="K3" i="1"/>
  <c r="K15" i="1" s="1"/>
  <c r="K16" i="1" s="1"/>
  <c r="J3" i="1"/>
  <c r="H3" i="1"/>
  <c r="D3" i="1"/>
  <c r="Q5" i="1" l="1"/>
  <c r="Q15" i="1" s="1"/>
  <c r="Q16" i="1" s="1"/>
  <c r="D16" i="1"/>
  <c r="M16" i="1"/>
  <c r="G16" i="1"/>
  <c r="H16" i="1"/>
</calcChain>
</file>

<file path=xl/sharedStrings.xml><?xml version="1.0" encoding="utf-8"?>
<sst xmlns="http://schemas.openxmlformats.org/spreadsheetml/2006/main" count="34" uniqueCount="32">
  <si>
    <t>107及106學年同月份用電度數及費用比較</t>
    <phoneticPr fontId="2" type="noConversion"/>
  </si>
  <si>
    <t>月份</t>
    <phoneticPr fontId="2" type="noConversion"/>
  </si>
  <si>
    <t>106用電度數</t>
    <phoneticPr fontId="2" type="noConversion"/>
  </si>
  <si>
    <t>106用電金額</t>
    <phoneticPr fontId="2" type="noConversion"/>
  </si>
  <si>
    <t>每度用電單價</t>
    <phoneticPr fontId="2" type="noConversion"/>
  </si>
  <si>
    <t>用電日數</t>
    <phoneticPr fontId="2" type="noConversion"/>
  </si>
  <si>
    <t>107用電度數</t>
    <phoneticPr fontId="2" type="noConversion"/>
  </si>
  <si>
    <t>107用電金額</t>
    <phoneticPr fontId="2" type="noConversion"/>
  </si>
  <si>
    <t>107較106學年度同期用電度數比較</t>
    <phoneticPr fontId="2" type="noConversion"/>
  </si>
  <si>
    <t>107較106學年度同期用電費用比較</t>
    <phoneticPr fontId="2" type="noConversion"/>
  </si>
  <si>
    <t>107自來水用度</t>
    <phoneticPr fontId="2" type="noConversion"/>
  </si>
  <si>
    <t>107自來水費用</t>
    <phoneticPr fontId="2" type="noConversion"/>
  </si>
  <si>
    <t>每度用水單價</t>
    <phoneticPr fontId="2" type="noConversion"/>
  </si>
  <si>
    <t>107水電費收入</t>
    <phoneticPr fontId="2" type="noConversion"/>
  </si>
  <si>
    <t>107實際支出水電費金額（預算金額48,000,000）</t>
    <phoneticPr fontId="2" type="noConversion"/>
  </si>
  <si>
    <t>107實際支出水電費執行率</t>
    <phoneticPr fontId="2" type="noConversion"/>
  </si>
  <si>
    <t>8月</t>
    <phoneticPr fontId="2" type="noConversion"/>
  </si>
  <si>
    <t>9月</t>
    <phoneticPr fontId="2" type="noConversion"/>
  </si>
  <si>
    <t>10月</t>
  </si>
  <si>
    <t>11月</t>
  </si>
  <si>
    <t>12月</t>
  </si>
  <si>
    <t>1月</t>
    <phoneticPr fontId="2" type="noConversion"/>
  </si>
  <si>
    <t>2月</t>
    <phoneticPr fontId="2" type="noConversion"/>
  </si>
  <si>
    <t>3月</t>
  </si>
  <si>
    <t>4月</t>
  </si>
  <si>
    <t>5月</t>
  </si>
  <si>
    <t>6月</t>
  </si>
  <si>
    <t>7月</t>
  </si>
  <si>
    <t>合計</t>
    <phoneticPr fontId="2" type="noConversion"/>
  </si>
  <si>
    <t>平均</t>
    <phoneticPr fontId="2" type="noConversion"/>
  </si>
  <si>
    <r>
      <t>本校尚須負担</t>
    </r>
    <r>
      <rPr>
        <u/>
        <sz val="20"/>
        <rFont val="新細明體"/>
        <family val="1"/>
        <charset val="136"/>
      </rPr>
      <t>各電氣室受電設備</t>
    </r>
    <r>
      <rPr>
        <sz val="20"/>
        <rFont val="新細明體"/>
        <family val="1"/>
        <charset val="136"/>
      </rPr>
      <t>及與各用戶間之</t>
    </r>
    <r>
      <rPr>
        <u/>
        <sz val="20"/>
        <rFont val="新細明體"/>
        <family val="1"/>
        <charset val="136"/>
      </rPr>
      <t>輸配電線路</t>
    </r>
    <r>
      <rPr>
        <sz val="20"/>
        <rFont val="新細明體"/>
        <family val="1"/>
        <charset val="136"/>
      </rPr>
      <t>之</t>
    </r>
    <r>
      <rPr>
        <u/>
        <sz val="20"/>
        <rFont val="新細明體"/>
        <family val="1"/>
        <charset val="136"/>
      </rPr>
      <t>建置和維護</t>
    </r>
    <r>
      <rPr>
        <sz val="20"/>
        <rFont val="新細明體"/>
        <family val="1"/>
        <charset val="136"/>
      </rPr>
      <t>及</t>
    </r>
    <r>
      <rPr>
        <u/>
        <sz val="20"/>
        <rFont val="新細明體"/>
        <family val="1"/>
        <charset val="136"/>
      </rPr>
      <t>人事管理費用</t>
    </r>
    <phoneticPr fontId="2" type="noConversion"/>
  </si>
  <si>
    <t>汰換T8為LED燈具約2萬盞106年7月施工12月完工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</si>
</sst>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#,##0_);[Red]\(#,##0\)"/>
    <numFmt numFmtId="178" formatCode="0.00_);[Red]\(0.00\)"/>
    <numFmt numFmtId="179" formatCode="#,##0_ "/>
    <numFmt numFmtId="180" formatCode="#,##0.00_ "/>
    <numFmt numFmtId="181" formatCode="0.0_);[Red]\(0.0\)"/>
  </numFmts>
  <fonts count="6"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u/>
      <sz val="2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0" fontId="3" fillId="2" borderId="0" xfId="0" applyFont="1" applyFill="1">
      <alignment vertical="center"/>
    </xf>
    <xf numFmtId="10" fontId="3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vertical="center" wrapText="1"/>
    </xf>
    <xf numFmtId="178" fontId="3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  <xf numFmtId="179" fontId="3" fillId="3" borderId="1" xfId="0" applyNumberFormat="1" applyFont="1" applyFill="1" applyBorder="1" applyAlignment="1">
      <alignment vertical="center" wrapText="1"/>
    </xf>
    <xf numFmtId="179" fontId="3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Border="1">
      <alignment vertical="center"/>
    </xf>
    <xf numFmtId="180" fontId="3" fillId="0" borderId="2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179" fontId="3" fillId="0" borderId="2" xfId="0" applyNumberFormat="1" applyFont="1" applyBorder="1" applyAlignment="1">
      <alignment horizontal="right" vertical="center"/>
    </xf>
    <xf numFmtId="179" fontId="3" fillId="2" borderId="2" xfId="0" applyNumberFormat="1" applyFont="1" applyFill="1" applyBorder="1" applyAlignment="1">
      <alignment horizontal="right" vertical="center"/>
    </xf>
    <xf numFmtId="179" fontId="3" fillId="0" borderId="3" xfId="0" applyNumberFormat="1" applyFont="1" applyBorder="1" applyAlignment="1">
      <alignment horizontal="right" vertical="center"/>
    </xf>
    <xf numFmtId="178" fontId="3" fillId="0" borderId="2" xfId="0" applyNumberFormat="1" applyFont="1" applyBorder="1" applyAlignment="1">
      <alignment horizontal="right" vertical="center"/>
    </xf>
    <xf numFmtId="179" fontId="3" fillId="0" borderId="2" xfId="0" applyNumberFormat="1" applyFont="1" applyBorder="1">
      <alignment vertical="center"/>
    </xf>
    <xf numFmtId="177" fontId="3" fillId="2" borderId="2" xfId="0" applyNumberFormat="1" applyFont="1" applyFill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/>
    </xf>
    <xf numFmtId="177" fontId="3" fillId="4" borderId="2" xfId="0" applyNumberFormat="1" applyFont="1" applyFill="1" applyBorder="1">
      <alignment vertical="center"/>
    </xf>
    <xf numFmtId="180" fontId="3" fillId="4" borderId="2" xfId="0" applyNumberFormat="1" applyFont="1" applyFill="1" applyBorder="1" applyAlignment="1">
      <alignment horizontal="right" vertical="center"/>
    </xf>
    <xf numFmtId="176" fontId="4" fillId="4" borderId="2" xfId="0" applyNumberFormat="1" applyFont="1" applyFill="1" applyBorder="1">
      <alignment vertical="center"/>
    </xf>
    <xf numFmtId="179" fontId="3" fillId="4" borderId="2" xfId="0" applyNumberFormat="1" applyFont="1" applyFill="1" applyBorder="1" applyAlignment="1">
      <alignment horizontal="right" vertical="center"/>
    </xf>
    <xf numFmtId="177" fontId="3" fillId="0" borderId="4" xfId="0" applyNumberFormat="1" applyFont="1" applyBorder="1">
      <alignment vertical="center"/>
    </xf>
    <xf numFmtId="179" fontId="3" fillId="3" borderId="4" xfId="0" applyNumberFormat="1" applyFont="1" applyFill="1" applyBorder="1">
      <alignment vertical="center"/>
    </xf>
    <xf numFmtId="10" fontId="3" fillId="0" borderId="2" xfId="0" applyNumberFormat="1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177" fontId="4" fillId="0" borderId="2" xfId="0" applyNumberFormat="1" applyFont="1" applyBorder="1">
      <alignment vertical="center"/>
    </xf>
    <xf numFmtId="181" fontId="4" fillId="0" borderId="2" xfId="0" applyNumberFormat="1" applyFont="1" applyBorder="1">
      <alignment vertical="center"/>
    </xf>
    <xf numFmtId="179" fontId="3" fillId="2" borderId="2" xfId="0" applyNumberFormat="1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topLeftCell="A4" zoomScaleNormal="100" workbookViewId="0">
      <selection activeCell="Q16" sqref="Q16"/>
    </sheetView>
  </sheetViews>
  <sheetFormatPr defaultColWidth="14.81640625" defaultRowHeight="19.5"/>
  <cols>
    <col min="1" max="1" width="5" style="2" customWidth="1"/>
    <col min="2" max="2" width="12.6328125" style="2" customWidth="1"/>
    <col min="3" max="3" width="12.453125" style="2" customWidth="1"/>
    <col min="4" max="4" width="5.81640625" style="2" customWidth="1"/>
    <col min="5" max="5" width="5.90625" style="3" customWidth="1"/>
    <col min="6" max="6" width="12.453125" style="4" customWidth="1"/>
    <col min="7" max="7" width="12.6328125" style="4" customWidth="1"/>
    <col min="8" max="8" width="5.81640625" style="5" customWidth="1"/>
    <col min="9" max="9" width="5.81640625" style="6" customWidth="1"/>
    <col min="10" max="10" width="11.81640625" style="7" customWidth="1"/>
    <col min="11" max="11" width="12.08984375" style="8" customWidth="1"/>
    <col min="12" max="12" width="9.453125" style="8" customWidth="1"/>
    <col min="13" max="13" width="11.1796875" style="2" customWidth="1"/>
    <col min="14" max="14" width="7.08984375" style="5" hidden="1" customWidth="1"/>
    <col min="15" max="15" width="12.54296875" style="7" customWidth="1"/>
    <col min="16" max="16" width="12.453125" style="4" customWidth="1"/>
    <col min="17" max="17" width="9.81640625" style="9" customWidth="1"/>
    <col min="18" max="16384" width="14.81640625" style="2"/>
  </cols>
  <sheetData>
    <row r="1" spans="1:17" ht="27.5">
      <c r="A1" s="1" t="s">
        <v>0</v>
      </c>
    </row>
    <row r="2" spans="1:17" ht="117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1" t="s">
        <v>6</v>
      </c>
      <c r="G2" s="11" t="s">
        <v>7</v>
      </c>
      <c r="H2" s="12" t="s">
        <v>4</v>
      </c>
      <c r="I2" s="13" t="s">
        <v>5</v>
      </c>
      <c r="J2" s="14" t="s">
        <v>8</v>
      </c>
      <c r="K2" s="14" t="s">
        <v>9</v>
      </c>
      <c r="L2" s="11" t="s">
        <v>10</v>
      </c>
      <c r="M2" s="11" t="s">
        <v>11</v>
      </c>
      <c r="N2" s="12" t="s">
        <v>12</v>
      </c>
      <c r="O2" s="15" t="s">
        <v>13</v>
      </c>
      <c r="P2" s="16" t="s">
        <v>14</v>
      </c>
      <c r="Q2" s="17" t="s">
        <v>15</v>
      </c>
    </row>
    <row r="3" spans="1:17">
      <c r="A3" s="18" t="s">
        <v>16</v>
      </c>
      <c r="B3" s="19">
        <v>1864640</v>
      </c>
      <c r="C3" s="19">
        <v>5933705</v>
      </c>
      <c r="D3" s="20">
        <f t="shared" ref="D3:D12" si="0">C3/B3</f>
        <v>3.1822255234254335</v>
      </c>
      <c r="E3" s="21">
        <v>31</v>
      </c>
      <c r="F3" s="19">
        <v>1725880</v>
      </c>
      <c r="G3" s="19">
        <v>5820481</v>
      </c>
      <c r="H3" s="20">
        <f t="shared" ref="H3:H11" si="1">G3/F3</f>
        <v>3.3724714348622151</v>
      </c>
      <c r="I3" s="21">
        <v>31</v>
      </c>
      <c r="J3" s="22">
        <f t="shared" ref="J3:K14" si="2">F3-B3</f>
        <v>-138760</v>
      </c>
      <c r="K3" s="23">
        <f t="shared" si="2"/>
        <v>-113224</v>
      </c>
      <c r="L3" s="23">
        <v>33061</v>
      </c>
      <c r="M3" s="24">
        <v>420946</v>
      </c>
      <c r="N3" s="25"/>
      <c r="O3" s="26">
        <v>1697292</v>
      </c>
      <c r="P3" s="19">
        <f t="shared" ref="P3:P14" si="3">G3+M3-O3</f>
        <v>4544135</v>
      </c>
      <c r="Q3" s="17">
        <f t="shared" ref="Q3:Q14" si="4">P3/48000000</f>
        <v>9.4669479166666667E-2</v>
      </c>
    </row>
    <row r="4" spans="1:17">
      <c r="A4" s="18" t="s">
        <v>17</v>
      </c>
      <c r="B4" s="19">
        <v>1837800</v>
      </c>
      <c r="C4" s="19">
        <v>6046866</v>
      </c>
      <c r="D4" s="20">
        <f t="shared" si="0"/>
        <v>3.2902742409402546</v>
      </c>
      <c r="E4" s="21">
        <v>31</v>
      </c>
      <c r="F4" s="19">
        <v>1640080</v>
      </c>
      <c r="G4" s="19">
        <v>5687558</v>
      </c>
      <c r="H4" s="20">
        <f t="shared" si="1"/>
        <v>3.4678540071216037</v>
      </c>
      <c r="I4" s="21">
        <v>31</v>
      </c>
      <c r="J4" s="22">
        <f t="shared" si="2"/>
        <v>-197720</v>
      </c>
      <c r="K4" s="23">
        <f t="shared" si="2"/>
        <v>-359308</v>
      </c>
      <c r="L4" s="23">
        <v>37982</v>
      </c>
      <c r="M4" s="24">
        <v>483197</v>
      </c>
      <c r="N4" s="25"/>
      <c r="O4" s="26">
        <v>1697292</v>
      </c>
      <c r="P4" s="19">
        <f t="shared" si="3"/>
        <v>4473463</v>
      </c>
      <c r="Q4" s="17">
        <f t="shared" si="4"/>
        <v>9.3197145833333328E-2</v>
      </c>
    </row>
    <row r="5" spans="1:17">
      <c r="A5" s="18" t="s">
        <v>18</v>
      </c>
      <c r="B5" s="19">
        <v>2378120</v>
      </c>
      <c r="C5" s="19">
        <v>7902931</v>
      </c>
      <c r="D5" s="20">
        <f t="shared" si="0"/>
        <v>3.323184280019511</v>
      </c>
      <c r="E5" s="21">
        <v>30</v>
      </c>
      <c r="F5" s="19">
        <v>2240720</v>
      </c>
      <c r="G5" s="19">
        <v>7287261</v>
      </c>
      <c r="H5" s="20">
        <f t="shared" si="1"/>
        <v>3.2521961690885073</v>
      </c>
      <c r="I5" s="21">
        <v>30</v>
      </c>
      <c r="J5" s="22">
        <f t="shared" si="2"/>
        <v>-137400</v>
      </c>
      <c r="K5" s="23">
        <f t="shared" si="2"/>
        <v>-615670</v>
      </c>
      <c r="L5" s="23">
        <v>33202</v>
      </c>
      <c r="M5" s="24">
        <v>422729</v>
      </c>
      <c r="N5" s="25"/>
      <c r="O5" s="26">
        <v>1761357</v>
      </c>
      <c r="P5" s="19">
        <f t="shared" si="3"/>
        <v>5948633</v>
      </c>
      <c r="Q5" s="17">
        <f t="shared" si="4"/>
        <v>0.12392985416666667</v>
      </c>
    </row>
    <row r="6" spans="1:17">
      <c r="A6" s="18" t="s">
        <v>19</v>
      </c>
      <c r="B6" s="19">
        <v>2204080</v>
      </c>
      <c r="C6" s="19">
        <v>5526094</v>
      </c>
      <c r="D6" s="20">
        <f t="shared" si="0"/>
        <v>2.5072111720082755</v>
      </c>
      <c r="E6" s="21">
        <v>31</v>
      </c>
      <c r="F6" s="19">
        <v>1965840</v>
      </c>
      <c r="G6" s="19">
        <v>5165122</v>
      </c>
      <c r="H6" s="20">
        <f t="shared" si="1"/>
        <v>2.6274376348024253</v>
      </c>
      <c r="I6" s="21">
        <v>31</v>
      </c>
      <c r="J6" s="22">
        <f t="shared" si="2"/>
        <v>-238240</v>
      </c>
      <c r="K6" s="23">
        <f t="shared" si="2"/>
        <v>-360972</v>
      </c>
      <c r="L6" s="23">
        <v>30417</v>
      </c>
      <c r="M6" s="7">
        <v>387499</v>
      </c>
      <c r="N6" s="25"/>
      <c r="O6" s="26">
        <v>1761356</v>
      </c>
      <c r="P6" s="19">
        <f t="shared" si="3"/>
        <v>3791265</v>
      </c>
      <c r="Q6" s="17">
        <f t="shared" si="4"/>
        <v>7.8984687499999998E-2</v>
      </c>
    </row>
    <row r="7" spans="1:17">
      <c r="A7" s="18" t="s">
        <v>20</v>
      </c>
      <c r="B7" s="19">
        <v>1762000</v>
      </c>
      <c r="C7" s="19">
        <v>4587380</v>
      </c>
      <c r="D7" s="20">
        <f t="shared" si="0"/>
        <v>2.6035073779795685</v>
      </c>
      <c r="E7" s="21">
        <v>30</v>
      </c>
      <c r="F7" s="19">
        <v>1797440</v>
      </c>
      <c r="G7" s="19">
        <v>4817389</v>
      </c>
      <c r="H7" s="20">
        <f t="shared" si="1"/>
        <v>2.6801389754317251</v>
      </c>
      <c r="I7" s="21">
        <v>30</v>
      </c>
      <c r="J7" s="23">
        <f t="shared" si="2"/>
        <v>35440</v>
      </c>
      <c r="K7" s="23">
        <f t="shared" si="2"/>
        <v>230009</v>
      </c>
      <c r="L7" s="23">
        <v>35075</v>
      </c>
      <c r="M7" s="24">
        <v>446424</v>
      </c>
      <c r="N7" s="25"/>
      <c r="O7" s="26">
        <v>1412566</v>
      </c>
      <c r="P7" s="19">
        <f t="shared" si="3"/>
        <v>3851247</v>
      </c>
      <c r="Q7" s="17">
        <f t="shared" si="4"/>
        <v>8.0234312500000002E-2</v>
      </c>
    </row>
    <row r="8" spans="1:17">
      <c r="A8" s="18" t="s">
        <v>21</v>
      </c>
      <c r="B8" s="19">
        <v>1578120</v>
      </c>
      <c r="C8" s="19">
        <v>4091307</v>
      </c>
      <c r="D8" s="20">
        <f t="shared" si="0"/>
        <v>2.5925195802600562</v>
      </c>
      <c r="E8" s="21">
        <v>31</v>
      </c>
      <c r="F8" s="19">
        <v>1625680</v>
      </c>
      <c r="G8" s="19">
        <v>4324990</v>
      </c>
      <c r="H8" s="20">
        <f t="shared" si="1"/>
        <v>2.6604190246542987</v>
      </c>
      <c r="I8" s="21">
        <v>31</v>
      </c>
      <c r="J8" s="23">
        <f t="shared" si="2"/>
        <v>47560</v>
      </c>
      <c r="K8" s="23">
        <f t="shared" si="2"/>
        <v>233683</v>
      </c>
      <c r="L8" s="23">
        <v>32147</v>
      </c>
      <c r="M8" s="22">
        <v>409385</v>
      </c>
      <c r="N8" s="25"/>
      <c r="O8" s="26">
        <v>1412566</v>
      </c>
      <c r="P8" s="19">
        <f t="shared" si="3"/>
        <v>3321809</v>
      </c>
      <c r="Q8" s="17">
        <f t="shared" si="4"/>
        <v>6.9204354166666662E-2</v>
      </c>
    </row>
    <row r="9" spans="1:17">
      <c r="A9" s="18" t="s">
        <v>22</v>
      </c>
      <c r="B9" s="19">
        <v>1421760</v>
      </c>
      <c r="C9" s="19">
        <v>3793455</v>
      </c>
      <c r="D9" s="20">
        <f t="shared" si="0"/>
        <v>2.6681401924375421</v>
      </c>
      <c r="E9" s="21">
        <v>31</v>
      </c>
      <c r="F9" s="19">
        <v>1277240</v>
      </c>
      <c r="G9" s="19">
        <v>3598371</v>
      </c>
      <c r="H9" s="20">
        <f t="shared" si="1"/>
        <v>2.8173021515142027</v>
      </c>
      <c r="I9" s="21">
        <v>31</v>
      </c>
      <c r="J9" s="23">
        <f t="shared" si="2"/>
        <v>-144520</v>
      </c>
      <c r="K9" s="23">
        <f t="shared" si="2"/>
        <v>-195084</v>
      </c>
      <c r="L9" s="27">
        <v>31945</v>
      </c>
      <c r="M9" s="28">
        <v>406597</v>
      </c>
      <c r="N9" s="25"/>
      <c r="O9" s="26">
        <v>1116547</v>
      </c>
      <c r="P9" s="19">
        <f t="shared" si="3"/>
        <v>2888421</v>
      </c>
      <c r="Q9" s="17">
        <f t="shared" si="4"/>
        <v>6.0175437499999998E-2</v>
      </c>
    </row>
    <row r="10" spans="1:17">
      <c r="A10" s="18" t="s">
        <v>23</v>
      </c>
      <c r="B10" s="19">
        <v>933040</v>
      </c>
      <c r="C10" s="19">
        <v>2661276</v>
      </c>
      <c r="D10" s="20">
        <f t="shared" si="0"/>
        <v>2.8522635685501156</v>
      </c>
      <c r="E10" s="21">
        <v>28</v>
      </c>
      <c r="F10" s="19">
        <v>1073840</v>
      </c>
      <c r="G10" s="19">
        <v>3039317</v>
      </c>
      <c r="H10" s="20">
        <f t="shared" si="1"/>
        <v>2.8303257468524174</v>
      </c>
      <c r="I10" s="21">
        <v>28</v>
      </c>
      <c r="J10" s="22">
        <f t="shared" si="2"/>
        <v>140800</v>
      </c>
      <c r="K10" s="23">
        <f t="shared" si="2"/>
        <v>378041</v>
      </c>
      <c r="L10" s="27">
        <v>21580</v>
      </c>
      <c r="M10" s="28">
        <v>275713</v>
      </c>
      <c r="N10" s="25"/>
      <c r="O10" s="26">
        <v>1116547</v>
      </c>
      <c r="P10" s="19">
        <f t="shared" si="3"/>
        <v>2198483</v>
      </c>
      <c r="Q10" s="17">
        <f t="shared" si="4"/>
        <v>4.5801729166666666E-2</v>
      </c>
    </row>
    <row r="11" spans="1:17">
      <c r="A11" s="18" t="s">
        <v>24</v>
      </c>
      <c r="B11" s="19">
        <v>1592160</v>
      </c>
      <c r="C11" s="19">
        <v>4177162</v>
      </c>
      <c r="D11" s="20">
        <f t="shared" si="0"/>
        <v>2.6235818008240379</v>
      </c>
      <c r="E11" s="21">
        <v>31</v>
      </c>
      <c r="F11" s="19">
        <v>1610720</v>
      </c>
      <c r="G11" s="19">
        <v>4315177</v>
      </c>
      <c r="H11" s="20">
        <f t="shared" si="1"/>
        <v>2.6790360832422766</v>
      </c>
      <c r="I11" s="21">
        <v>31</v>
      </c>
      <c r="J11" s="23">
        <f t="shared" si="2"/>
        <v>18560</v>
      </c>
      <c r="K11" s="23">
        <f t="shared" si="2"/>
        <v>138015</v>
      </c>
      <c r="L11" s="23">
        <v>9660</v>
      </c>
      <c r="M11" s="24">
        <v>124692</v>
      </c>
      <c r="N11" s="25"/>
      <c r="O11" s="26">
        <v>1984624</v>
      </c>
      <c r="P11" s="19">
        <f t="shared" si="3"/>
        <v>2455245</v>
      </c>
      <c r="Q11" s="17">
        <f t="shared" si="4"/>
        <v>5.11509375E-2</v>
      </c>
    </row>
    <row r="12" spans="1:17">
      <c r="A12" s="18" t="s">
        <v>25</v>
      </c>
      <c r="B12" s="19">
        <v>1751000</v>
      </c>
      <c r="C12" s="19">
        <v>4562954</v>
      </c>
      <c r="D12" s="20">
        <f t="shared" si="0"/>
        <v>2.6059131924614505</v>
      </c>
      <c r="E12" s="21">
        <v>30</v>
      </c>
      <c r="F12" s="19">
        <v>1883880</v>
      </c>
      <c r="G12" s="19">
        <v>4932804</v>
      </c>
      <c r="H12" s="20">
        <f>G12/F12</f>
        <v>2.6184279253455633</v>
      </c>
      <c r="I12" s="21">
        <v>30</v>
      </c>
      <c r="J12" s="23">
        <f t="shared" si="2"/>
        <v>132880</v>
      </c>
      <c r="K12" s="23">
        <f t="shared" si="2"/>
        <v>369850</v>
      </c>
      <c r="L12" s="27">
        <v>9183</v>
      </c>
      <c r="M12" s="24">
        <v>118889</v>
      </c>
      <c r="N12" s="25"/>
      <c r="O12" s="26">
        <v>1984623</v>
      </c>
      <c r="P12" s="19">
        <f t="shared" si="3"/>
        <v>3067070</v>
      </c>
      <c r="Q12" s="17">
        <f t="shared" si="4"/>
        <v>6.3897291666666661E-2</v>
      </c>
    </row>
    <row r="13" spans="1:17">
      <c r="A13" s="18" t="s">
        <v>26</v>
      </c>
      <c r="B13" s="19">
        <v>2599360</v>
      </c>
      <c r="C13" s="19">
        <v>6764397</v>
      </c>
      <c r="D13" s="20">
        <f>C13/B13</f>
        <v>2.6023317278099225</v>
      </c>
      <c r="E13" s="21">
        <v>31</v>
      </c>
      <c r="F13" s="19">
        <v>2181400</v>
      </c>
      <c r="G13" s="19">
        <v>5646358</v>
      </c>
      <c r="H13" s="20">
        <f>G13/F13</f>
        <v>2.5884101952874299</v>
      </c>
      <c r="I13" s="21">
        <v>31</v>
      </c>
      <c r="J13" s="23">
        <f t="shared" si="2"/>
        <v>-417960</v>
      </c>
      <c r="K13" s="23">
        <f t="shared" si="2"/>
        <v>-1118039</v>
      </c>
      <c r="L13" s="23">
        <v>12230</v>
      </c>
      <c r="M13" s="24">
        <v>157205</v>
      </c>
      <c r="N13" s="25"/>
      <c r="O13" s="26">
        <v>1509674</v>
      </c>
      <c r="P13" s="19">
        <f t="shared" si="3"/>
        <v>4293889</v>
      </c>
      <c r="Q13" s="17">
        <f t="shared" si="4"/>
        <v>8.945602083333333E-2</v>
      </c>
    </row>
    <row r="14" spans="1:17">
      <c r="A14" s="18" t="s">
        <v>27</v>
      </c>
      <c r="B14" s="29">
        <v>2533840</v>
      </c>
      <c r="C14" s="29">
        <v>8301441</v>
      </c>
      <c r="D14" s="20">
        <f>C14/B14</f>
        <v>3.2762293593912797</v>
      </c>
      <c r="E14" s="21">
        <v>30</v>
      </c>
      <c r="F14" s="29">
        <v>2221680</v>
      </c>
      <c r="G14" s="29">
        <v>7157794</v>
      </c>
      <c r="H14" s="30">
        <f>G14/F14</f>
        <v>3.2217934175938927</v>
      </c>
      <c r="I14" s="31">
        <v>30</v>
      </c>
      <c r="J14" s="32">
        <f t="shared" si="2"/>
        <v>-312160</v>
      </c>
      <c r="K14" s="32">
        <f t="shared" si="2"/>
        <v>-1143647</v>
      </c>
      <c r="L14" s="23">
        <v>9901</v>
      </c>
      <c r="M14" s="24">
        <v>127973</v>
      </c>
      <c r="N14" s="25"/>
      <c r="O14" s="26">
        <v>1509674</v>
      </c>
      <c r="P14" s="19">
        <f t="shared" si="3"/>
        <v>5776093</v>
      </c>
      <c r="Q14" s="17">
        <f t="shared" si="4"/>
        <v>0.12033527083333333</v>
      </c>
    </row>
    <row r="15" spans="1:17">
      <c r="A15" s="18" t="s">
        <v>28</v>
      </c>
      <c r="B15" s="33">
        <f>SUM(B3:B14)</f>
        <v>22455920</v>
      </c>
      <c r="C15" s="33">
        <f>SUM(C3:C14)</f>
        <v>64348968</v>
      </c>
      <c r="D15" s="20">
        <f>C15/B15</f>
        <v>2.8655680996369779</v>
      </c>
      <c r="E15" s="21">
        <f>SUM(E3:E14)</f>
        <v>365</v>
      </c>
      <c r="F15" s="33">
        <f>SUM(F3:F14)</f>
        <v>21244400</v>
      </c>
      <c r="G15" s="33">
        <f>SUM(G3:G14)</f>
        <v>61792622</v>
      </c>
      <c r="H15" s="20">
        <f>G15/F15</f>
        <v>2.9086546101560882</v>
      </c>
      <c r="I15" s="21">
        <f>SUM(I3:I14)</f>
        <v>365</v>
      </c>
      <c r="J15" s="34">
        <f>SUM(J3:J14)</f>
        <v>-1211520</v>
      </c>
      <c r="K15" s="34">
        <f>SUM(K3:K14)</f>
        <v>-2556346</v>
      </c>
      <c r="L15" s="19">
        <f>SUM(L3:L14)</f>
        <v>296383</v>
      </c>
      <c r="M15" s="19">
        <f>SUM(M3:M14)</f>
        <v>3781249</v>
      </c>
      <c r="N15" s="19"/>
      <c r="O15" s="19">
        <f>SUM(O3:O14)</f>
        <v>18964118</v>
      </c>
      <c r="P15" s="19">
        <f>SUM(P3:P14)</f>
        <v>46609753</v>
      </c>
      <c r="Q15" s="35">
        <f>SUM(Q3:Q14)</f>
        <v>0.97103652083333336</v>
      </c>
    </row>
    <row r="16" spans="1:17">
      <c r="A16" s="36" t="s">
        <v>29</v>
      </c>
      <c r="B16" s="37">
        <f>B15/12</f>
        <v>1871326.6666666667</v>
      </c>
      <c r="C16" s="37">
        <f>C15/12</f>
        <v>5362414</v>
      </c>
      <c r="D16" s="20">
        <f>C15/B15</f>
        <v>2.8655680996369779</v>
      </c>
      <c r="E16" s="38">
        <f>E15/12</f>
        <v>30.416666666666668</v>
      </c>
      <c r="F16" s="37">
        <f>F15/12</f>
        <v>1770366.6666666667</v>
      </c>
      <c r="G16" s="37">
        <f>G15/12</f>
        <v>5149385.166666667</v>
      </c>
      <c r="H16" s="20">
        <f>G15/F15</f>
        <v>2.9086546101560882</v>
      </c>
      <c r="I16" s="38">
        <f>I15/12</f>
        <v>30.416666666666668</v>
      </c>
      <c r="J16" s="26">
        <f>J15/12</f>
        <v>-100960</v>
      </c>
      <c r="K16" s="39">
        <f>K15/12</f>
        <v>-213028.83333333334</v>
      </c>
      <c r="L16" s="19">
        <f>L15/12</f>
        <v>24698.583333333332</v>
      </c>
      <c r="M16" s="19">
        <f>M15/12</f>
        <v>315104.08333333331</v>
      </c>
      <c r="N16" s="20">
        <f>M15/L15</f>
        <v>12.75798207049662</v>
      </c>
      <c r="O16" s="19">
        <f>O15/12</f>
        <v>1580343.1666666667</v>
      </c>
      <c r="P16" s="19">
        <f>P15/12</f>
        <v>3884146.0833333335</v>
      </c>
      <c r="Q16" s="35">
        <f>Q15/12</f>
        <v>8.0919710069444442E-2</v>
      </c>
    </row>
    <row r="18" spans="1:4" ht="27.5">
      <c r="A18" s="1" t="s">
        <v>30</v>
      </c>
    </row>
    <row r="19" spans="1:4">
      <c r="D19" t="s">
        <v>31</v>
      </c>
    </row>
  </sheetData>
  <phoneticPr fontId="2" type="noConversion"/>
  <pageMargins left="0" right="0" top="0.74803149606299213" bottom="0.74803149606299213" header="0.31496062992125984" footer="0.31496062992125984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107.106用電用水 (10)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吳欣儒</dc:creator>
  <cp:lastModifiedBy>吳欣儒</cp:lastModifiedBy>
  <dcterms:created xsi:type="dcterms:W3CDTF">2020-02-25T01:17:17Z</dcterms:created>
  <dcterms:modified xsi:type="dcterms:W3CDTF">2020-02-25T01:19:04Z</dcterms:modified>
</cp:coreProperties>
</file>